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ovch\OneDrive\Рабочий стол\"/>
    </mc:Choice>
  </mc:AlternateContent>
  <bookViews>
    <workbookView xWindow="0" yWindow="0" windowWidth="20490" windowHeight="7185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F10" i="2"/>
  <c r="F13" i="2" s="1"/>
  <c r="E10" i="2"/>
  <c r="E15" i="2" s="1"/>
  <c r="D10" i="2"/>
  <c r="D15" i="2" s="1"/>
  <c r="C10" i="2"/>
  <c r="C15" i="2" s="1"/>
  <c r="B10" i="2"/>
  <c r="B13" i="2" s="1"/>
  <c r="G9" i="2"/>
  <c r="G8" i="2"/>
  <c r="D13" i="2" l="1"/>
  <c r="E13" i="2"/>
  <c r="C13" i="2"/>
  <c r="G10" i="2"/>
  <c r="B15" i="2"/>
  <c r="F15" i="2"/>
  <c r="B11" i="2"/>
  <c r="G13" i="2" l="1"/>
  <c r="C11" i="2"/>
  <c r="D11" i="2" s="1"/>
  <c r="E11" i="2" s="1"/>
  <c r="F11" i="2" s="1"/>
  <c r="B17" i="2"/>
  <c r="B19" i="2"/>
  <c r="B18" i="2"/>
  <c r="B15" i="1" l="1"/>
  <c r="B16" i="1"/>
  <c r="B14" i="1"/>
  <c r="B13" i="1"/>
  <c r="B12" i="1"/>
</calcChain>
</file>

<file path=xl/sharedStrings.xml><?xml version="1.0" encoding="utf-8"?>
<sst xmlns="http://schemas.openxmlformats.org/spreadsheetml/2006/main" count="30" uniqueCount="29">
  <si>
    <t>Инвестиции</t>
  </si>
  <si>
    <t xml:space="preserve">Срок инвестиций </t>
  </si>
  <si>
    <t>Стоимость продажи</t>
  </si>
  <si>
    <t>Объем продаж</t>
  </si>
  <si>
    <t xml:space="preserve">Налог на прибыль </t>
  </si>
  <si>
    <t>Ставка инвестиций</t>
  </si>
  <si>
    <t>Показатели</t>
  </si>
  <si>
    <t>Значение</t>
  </si>
  <si>
    <t>Постоянные затраты, руб.</t>
  </si>
  <si>
    <t>Цена единицы изделия, руб./шт.</t>
  </si>
  <si>
    <t>Удельные переменные затраты, руб.</t>
  </si>
  <si>
    <t>Удельные материальные затраты</t>
  </si>
  <si>
    <t>Удельные трудовые затраты</t>
  </si>
  <si>
    <t>Точка безубыточности, штук</t>
  </si>
  <si>
    <t>Точка безубыточности, руб.</t>
  </si>
  <si>
    <t>Расчёт показателей инвестиционного проекта</t>
  </si>
  <si>
    <t>Ставка дисконтирования:</t>
  </si>
  <si>
    <t>Денежные потоки:</t>
  </si>
  <si>
    <t>Всего</t>
  </si>
  <si>
    <t>Поступления</t>
  </si>
  <si>
    <t>Платежи</t>
  </si>
  <si>
    <t>Денежный поток</t>
  </si>
  <si>
    <t>Денежный поток нарастающим итогом</t>
  </si>
  <si>
    <t>Номер года</t>
  </si>
  <si>
    <t>Дисконтированный денежный поток</t>
  </si>
  <si>
    <t>Скорректированный денежный поток</t>
  </si>
  <si>
    <t>Срок окупаемости проекта, лет</t>
  </si>
  <si>
    <t>Чистая приведённая стоимость (NPV), руб.</t>
  </si>
  <si>
    <t>Внутренняя норма доходности (IRR),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</si>
</sst>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8" formatCode="#,##0_ ;[Red]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i/>
      <sz val="11"/>
      <color theme="1"/>
      <name val="Century Gothic"/>
      <family val="2"/>
      <charset val="204"/>
    </font>
    <font>
      <i/>
      <sz val="11"/>
      <color theme="1"/>
      <name val="Century Gothic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3"/>
    </xf>
    <xf numFmtId="168" fontId="4" fillId="0" borderId="0" xfId="0" applyNumberFormat="1" applyFont="1" applyFill="1" applyBorder="1"/>
    <xf numFmtId="168" fontId="5" fillId="0" borderId="0" xfId="0" applyNumberFormat="1" applyFont="1" applyFill="1" applyBorder="1"/>
    <xf numFmtId="9" fontId="5" fillId="2" borderId="1" xfId="2" applyFont="1" applyFill="1" applyBorder="1"/>
    <xf numFmtId="9" fontId="5" fillId="0" borderId="0" xfId="2" applyFont="1" applyBorder="1"/>
    <xf numFmtId="168" fontId="6" fillId="0" borderId="0" xfId="0" applyNumberFormat="1" applyFont="1" applyAlignment="1">
      <alignment horizontal="left"/>
    </xf>
    <xf numFmtId="0" fontId="7" fillId="0" borderId="0" xfId="1" applyNumberFormat="1" applyFont="1" applyAlignment="1">
      <alignment horizontal="center"/>
    </xf>
    <xf numFmtId="168" fontId="5" fillId="0" borderId="1" xfId="0" applyNumberFormat="1" applyFont="1" applyBorder="1"/>
    <xf numFmtId="168" fontId="5" fillId="2" borderId="1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70" zoomScaleNormal="70" workbookViewId="0">
      <selection activeCell="G9" sqref="G9"/>
    </sheetView>
  </sheetViews>
  <sheetFormatPr defaultRowHeight="15" x14ac:dyDescent="0.25"/>
  <cols>
    <col min="1" max="1" width="19.85546875" customWidth="1"/>
    <col min="2" max="2" width="10.28515625" bestFit="1" customWidth="1"/>
    <col min="5" max="5" width="56.7109375" customWidth="1"/>
    <col min="6" max="6" width="19.140625" customWidth="1"/>
  </cols>
  <sheetData>
    <row r="1" spans="1:8" ht="19.5" thickBot="1" x14ac:dyDescent="0.3">
      <c r="A1" s="3" t="s">
        <v>0</v>
      </c>
      <c r="B1" s="3">
        <v>2800</v>
      </c>
      <c r="E1" s="17"/>
      <c r="F1" s="18"/>
      <c r="G1" s="18"/>
      <c r="H1" s="18"/>
    </row>
    <row r="2" spans="1:8" ht="38.25" thickBot="1" x14ac:dyDescent="0.3">
      <c r="A2" s="3" t="s">
        <v>1</v>
      </c>
      <c r="B2" s="3">
        <v>4</v>
      </c>
      <c r="E2" s="19"/>
      <c r="F2" s="20"/>
      <c r="G2" s="20"/>
      <c r="H2" s="20"/>
    </row>
    <row r="3" spans="1:8" ht="38.25" thickBot="1" x14ac:dyDescent="0.3">
      <c r="A3" s="3" t="s">
        <v>2</v>
      </c>
      <c r="B3" s="3">
        <v>800</v>
      </c>
      <c r="E3" s="19"/>
      <c r="F3" s="20"/>
      <c r="G3" s="20"/>
      <c r="H3" s="20"/>
    </row>
    <row r="4" spans="1:8" ht="19.5" thickBot="1" x14ac:dyDescent="0.3">
      <c r="A4" s="3" t="s">
        <v>3</v>
      </c>
      <c r="B4" s="3">
        <v>100000</v>
      </c>
      <c r="E4" s="19"/>
      <c r="F4" s="20"/>
      <c r="G4" s="20"/>
      <c r="H4" s="20"/>
    </row>
    <row r="5" spans="1:8" ht="38.25" thickBot="1" x14ac:dyDescent="0.3">
      <c r="A5" s="3" t="s">
        <v>2</v>
      </c>
      <c r="B5" s="3">
        <v>50</v>
      </c>
      <c r="E5" s="19"/>
      <c r="F5" s="20"/>
      <c r="G5" s="20"/>
      <c r="H5" s="21"/>
    </row>
    <row r="6" spans="1:8" ht="38.25" thickBot="1" x14ac:dyDescent="0.3">
      <c r="A6" s="3" t="s">
        <v>4</v>
      </c>
      <c r="B6" s="3">
        <v>0.2</v>
      </c>
      <c r="E6" s="22"/>
      <c r="F6" s="20"/>
      <c r="G6" s="20"/>
      <c r="H6" s="21"/>
    </row>
    <row r="7" spans="1:8" ht="38.25" thickBot="1" x14ac:dyDescent="0.3">
      <c r="A7" s="3" t="s">
        <v>5</v>
      </c>
      <c r="B7" s="3">
        <v>0.15</v>
      </c>
      <c r="E7" s="22"/>
      <c r="F7" s="20"/>
      <c r="G7" s="20"/>
      <c r="H7" s="20"/>
    </row>
    <row r="8" spans="1:8" ht="15.75" thickBot="1" x14ac:dyDescent="0.3"/>
    <row r="9" spans="1:8" ht="38.25" thickBot="1" x14ac:dyDescent="0.3">
      <c r="A9" s="1" t="s">
        <v>6</v>
      </c>
      <c r="B9" s="2" t="s">
        <v>7</v>
      </c>
    </row>
    <row r="10" spans="1:8" ht="38.25" thickBot="1" x14ac:dyDescent="0.3">
      <c r="A10" s="3" t="s">
        <v>8</v>
      </c>
      <c r="B10" s="4">
        <v>500000</v>
      </c>
    </row>
    <row r="11" spans="1:8" ht="57" thickBot="1" x14ac:dyDescent="0.3">
      <c r="A11" s="3" t="s">
        <v>9</v>
      </c>
      <c r="B11" s="4">
        <v>50</v>
      </c>
    </row>
    <row r="12" spans="1:8" ht="57" thickBot="1" x14ac:dyDescent="0.3">
      <c r="A12" s="3" t="s">
        <v>10</v>
      </c>
      <c r="B12" s="4">
        <f>25*B4</f>
        <v>2500000</v>
      </c>
    </row>
    <row r="13" spans="1:8" ht="57" thickBot="1" x14ac:dyDescent="0.3">
      <c r="A13" s="5" t="s">
        <v>11</v>
      </c>
      <c r="B13" s="4">
        <f>20*B4</f>
        <v>2000000</v>
      </c>
    </row>
    <row r="14" spans="1:8" ht="57" thickBot="1" x14ac:dyDescent="0.3">
      <c r="A14" s="5" t="s">
        <v>12</v>
      </c>
      <c r="B14" s="4">
        <f>5*B4</f>
        <v>500000</v>
      </c>
    </row>
    <row r="15" spans="1:8" ht="57" thickBot="1" x14ac:dyDescent="0.3">
      <c r="A15" s="3" t="s">
        <v>13</v>
      </c>
      <c r="B15" s="4">
        <f>B16/50*1000</f>
        <v>125000</v>
      </c>
    </row>
    <row r="16" spans="1:8" ht="57" thickBot="1" x14ac:dyDescent="0.3">
      <c r="A16" s="3" t="s">
        <v>14</v>
      </c>
      <c r="B16" s="4">
        <f>B10/B4*B5*25</f>
        <v>6250</v>
      </c>
    </row>
  </sheetData>
  <mergeCells count="1">
    <mergeCell ref="H5:H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8" sqref="I8"/>
    </sheetView>
  </sheetViews>
  <sheetFormatPr defaultRowHeight="15" x14ac:dyDescent="0.25"/>
  <cols>
    <col min="1" max="1" width="39.7109375" customWidth="1"/>
    <col min="2" max="2" width="16.85546875" customWidth="1"/>
    <col min="3" max="3" width="12.85546875" customWidth="1"/>
    <col min="4" max="4" width="13" customWidth="1"/>
    <col min="5" max="5" width="12.140625" customWidth="1"/>
    <col min="6" max="6" width="11.42578125" customWidth="1"/>
    <col min="7" max="7" width="13" customWidth="1"/>
    <col min="9" max="9" width="15.140625" customWidth="1"/>
  </cols>
  <sheetData>
    <row r="1" spans="1:9" x14ac:dyDescent="0.25">
      <c r="A1" s="6" t="s">
        <v>15</v>
      </c>
    </row>
    <row r="4" spans="1:9" ht="15.75" thickBot="1" x14ac:dyDescent="0.3"/>
    <row r="5" spans="1:9" ht="19.5" thickBot="1" x14ac:dyDescent="0.35">
      <c r="A5" s="7" t="s">
        <v>16</v>
      </c>
      <c r="B5" s="8">
        <v>0.15</v>
      </c>
      <c r="I5" s="14">
        <v>-516017</v>
      </c>
    </row>
    <row r="6" spans="1:9" ht="19.5" thickBot="1" x14ac:dyDescent="0.35">
      <c r="A6" s="7"/>
      <c r="B6" s="9"/>
      <c r="I6" s="15">
        <v>2338961</v>
      </c>
    </row>
    <row r="7" spans="1:9" ht="19.5" thickBot="1" x14ac:dyDescent="0.3">
      <c r="A7" s="10" t="s">
        <v>17</v>
      </c>
      <c r="B7" s="11">
        <v>0</v>
      </c>
      <c r="C7" s="11">
        <v>1</v>
      </c>
      <c r="D7" s="11">
        <v>2</v>
      </c>
      <c r="E7" s="11">
        <v>3</v>
      </c>
      <c r="F7" s="11">
        <v>4</v>
      </c>
      <c r="G7" s="11" t="s">
        <v>18</v>
      </c>
      <c r="I7" s="16">
        <v>5193939</v>
      </c>
    </row>
    <row r="8" spans="1:9" ht="16.5" x14ac:dyDescent="0.3">
      <c r="A8" s="12" t="s">
        <v>19</v>
      </c>
      <c r="B8" s="12"/>
      <c r="C8" s="12">
        <v>5000000</v>
      </c>
      <c r="D8" s="12">
        <v>5000000</v>
      </c>
      <c r="E8" s="12">
        <v>5000000</v>
      </c>
      <c r="F8" s="12">
        <v>5000000</v>
      </c>
      <c r="G8" s="12">
        <f>SUM(B8:F8)</f>
        <v>20000000</v>
      </c>
      <c r="I8">
        <f>SUM(I5:I7)/3</f>
        <v>2338961</v>
      </c>
    </row>
    <row r="9" spans="1:9" ht="16.5" x14ac:dyDescent="0.3">
      <c r="A9" s="12" t="s">
        <v>20</v>
      </c>
      <c r="B9" s="12">
        <v>2800000</v>
      </c>
      <c r="C9" s="12">
        <v>3200000</v>
      </c>
      <c r="D9" s="12">
        <v>3200000</v>
      </c>
      <c r="E9" s="12">
        <v>3200000</v>
      </c>
      <c r="F9" s="12">
        <v>3200000</v>
      </c>
      <c r="G9" s="12">
        <f>SUM(B9:F9)</f>
        <v>15600000</v>
      </c>
    </row>
    <row r="10" spans="1:9" ht="16.5" x14ac:dyDescent="0.3">
      <c r="A10" s="12" t="s">
        <v>21</v>
      </c>
      <c r="B10" s="12">
        <f>B8-B9</f>
        <v>-2800000</v>
      </c>
      <c r="C10" s="12">
        <f>C8-C9</f>
        <v>1800000</v>
      </c>
      <c r="D10" s="12">
        <f>D8-D9</f>
        <v>1800000</v>
      </c>
      <c r="E10" s="12">
        <f>E8-E9</f>
        <v>1800000</v>
      </c>
      <c r="F10" s="12">
        <f>F8-F9</f>
        <v>1800000</v>
      </c>
      <c r="G10" s="12">
        <f>SUM(B10:F10)</f>
        <v>4400000</v>
      </c>
    </row>
    <row r="11" spans="1:9" ht="16.5" x14ac:dyDescent="0.3">
      <c r="A11" s="12" t="s">
        <v>22</v>
      </c>
      <c r="B11" s="12">
        <f>B10</f>
        <v>-2800000</v>
      </c>
      <c r="C11" s="12">
        <f>B11+C10</f>
        <v>-1000000</v>
      </c>
      <c r="D11" s="12">
        <f>C11+D10</f>
        <v>800000</v>
      </c>
      <c r="E11" s="12">
        <f>D11+E10</f>
        <v>2600000</v>
      </c>
      <c r="F11" s="12">
        <f>E11+F10</f>
        <v>4400000</v>
      </c>
      <c r="G11" s="12"/>
    </row>
    <row r="12" spans="1:9" ht="16.5" x14ac:dyDescent="0.3">
      <c r="A12" s="12" t="s">
        <v>23</v>
      </c>
      <c r="B12" s="12">
        <v>0</v>
      </c>
      <c r="C12" s="12">
        <v>1</v>
      </c>
      <c r="D12" s="12">
        <v>2</v>
      </c>
      <c r="E12" s="12">
        <v>3</v>
      </c>
      <c r="F12" s="12">
        <v>4</v>
      </c>
      <c r="G12" s="12">
        <v>5</v>
      </c>
    </row>
    <row r="13" spans="1:9" ht="16.5" x14ac:dyDescent="0.3">
      <c r="A13" s="12" t="s">
        <v>24</v>
      </c>
      <c r="B13" s="12">
        <f>B10/POWER(1+$B$5,B12)</f>
        <v>-2800000</v>
      </c>
      <c r="C13" s="12">
        <f>C10/POWER(1+$B$5,C12)</f>
        <v>1565217.3913043479</v>
      </c>
      <c r="D13" s="12">
        <f>D10/POWER(1+$B$5,D12)</f>
        <v>1361058.6011342157</v>
      </c>
      <c r="E13" s="12">
        <f>E10/POWER(1+$B$5,E12)</f>
        <v>1183529.218377579</v>
      </c>
      <c r="F13" s="12">
        <f>F10/POWER(1+$B$5,F12)</f>
        <v>1029155.8420674601</v>
      </c>
      <c r="G13" s="12">
        <f>SUM(B13:F13)</f>
        <v>2338961.0528836027</v>
      </c>
    </row>
    <row r="15" spans="1:9" ht="16.5" x14ac:dyDescent="0.3">
      <c r="A15" s="12" t="s">
        <v>25</v>
      </c>
      <c r="B15" s="12">
        <f>B10*(1+$B$5)</f>
        <v>-3219999.9999999995</v>
      </c>
      <c r="C15" s="12">
        <f>C10*(1+$B$5)</f>
        <v>2069999.9999999998</v>
      </c>
      <c r="D15" s="12">
        <f>D10*(1+$B$5)</f>
        <v>2069999.9999999998</v>
      </c>
      <c r="E15" s="12">
        <f>E10*(1+$B$5)</f>
        <v>2069999.9999999998</v>
      </c>
      <c r="F15" s="12">
        <f>F10*(1+$B$5)</f>
        <v>2069999.9999999998</v>
      </c>
    </row>
    <row r="17" spans="1:2" ht="16.5" x14ac:dyDescent="0.3">
      <c r="A17" s="7" t="s">
        <v>26</v>
      </c>
      <c r="B17" s="13">
        <f>COUNTIF(B11:G11,"&lt;1")+1</f>
        <v>3</v>
      </c>
    </row>
    <row r="18" spans="1:2" ht="16.5" x14ac:dyDescent="0.3">
      <c r="A18" s="7" t="s">
        <v>27</v>
      </c>
      <c r="B18" s="13">
        <f>NPV(B5,B15:F15)</f>
        <v>2338961.0528836027</v>
      </c>
    </row>
    <row r="19" spans="1:2" ht="16.5" x14ac:dyDescent="0.3">
      <c r="A19" s="7" t="s">
        <v>28</v>
      </c>
      <c r="B19" s="8">
        <f>IRR(B15:F15)</f>
        <v>0.52354152636518148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2020-08-12T08:01:28Z</dcterms:created>
  <dcterms:modified xsi:type="dcterms:W3CDTF">2020-08-12T08:29:52Z</dcterms:modified>
</cp:coreProperties>
</file>